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6915" windowHeight="8505"/>
  </bookViews>
  <sheets>
    <sheet name="Umwandlung gemischte Zeiten" sheetId="1" r:id="rId1"/>
  </sheets>
  <calcPr calcId="125725"/>
</workbook>
</file>

<file path=xl/calcChain.xml><?xml version="1.0" encoding="utf-8"?>
<calcChain xmlns="http://schemas.openxmlformats.org/spreadsheetml/2006/main">
  <c r="I26" i="1"/>
  <c r="I23"/>
  <c r="B15"/>
  <c r="F15" s="1"/>
  <c r="B26"/>
  <c r="F26" s="1"/>
  <c r="G26" s="1"/>
  <c r="B25"/>
  <c r="F25" s="1"/>
  <c r="G25" s="1"/>
  <c r="B22"/>
  <c r="B13"/>
  <c r="B24"/>
  <c r="F24" s="1"/>
  <c r="G24" s="1"/>
  <c r="T24" s="1"/>
  <c r="B23"/>
  <c r="F23" s="1"/>
  <c r="G23" s="1"/>
  <c r="B21"/>
  <c r="B20"/>
  <c r="F20" s="1"/>
  <c r="B19"/>
  <c r="F19" s="1"/>
  <c r="G19" s="1"/>
  <c r="T19" s="1"/>
  <c r="B7"/>
  <c r="F7" s="1"/>
  <c r="G7" s="1"/>
  <c r="T7" s="1"/>
  <c r="B18"/>
  <c r="B17"/>
  <c r="F17" s="1"/>
  <c r="G17" s="1"/>
  <c r="T17" s="1"/>
  <c r="B16"/>
  <c r="F16" s="1"/>
  <c r="G16" s="1"/>
  <c r="T16" s="1"/>
  <c r="B14"/>
  <c r="F14" s="1"/>
  <c r="D21"/>
  <c r="F21"/>
  <c r="G21" s="1"/>
  <c r="T21" s="1"/>
  <c r="F18"/>
  <c r="G18" s="1"/>
  <c r="T18" s="1"/>
  <c r="D17"/>
  <c r="B8"/>
  <c r="F8" s="1"/>
  <c r="G8" s="1"/>
  <c r="T8" s="1"/>
  <c r="F13"/>
  <c r="D10"/>
  <c r="D6"/>
  <c r="B12"/>
  <c r="F12" s="1"/>
  <c r="B11"/>
  <c r="F11" s="1"/>
  <c r="G11" s="1"/>
  <c r="B10"/>
  <c r="B9"/>
  <c r="B6"/>
  <c r="B5"/>
  <c r="B4"/>
  <c r="F4" s="1"/>
  <c r="F9"/>
  <c r="F5"/>
  <c r="G5" s="1"/>
  <c r="T5" s="1"/>
  <c r="G4" l="1"/>
  <c r="I4" s="1"/>
  <c r="T4" s="1"/>
  <c r="G15"/>
  <c r="I15" s="1"/>
  <c r="I25"/>
  <c r="K25" s="1"/>
  <c r="T25" s="1"/>
  <c r="T26"/>
  <c r="G20"/>
  <c r="I20" s="1"/>
  <c r="G14"/>
  <c r="I14" s="1"/>
  <c r="F22"/>
  <c r="T23"/>
  <c r="G13"/>
  <c r="T13" s="1"/>
  <c r="F10"/>
  <c r="G10" s="1"/>
  <c r="T10" s="1"/>
  <c r="G9"/>
  <c r="I9" s="1"/>
  <c r="G12"/>
  <c r="I12" s="1"/>
  <c r="F6"/>
  <c r="G6" s="1"/>
  <c r="T6" s="1"/>
  <c r="I11"/>
  <c r="K11" s="1"/>
  <c r="T15" l="1"/>
  <c r="T12"/>
  <c r="T9"/>
  <c r="G22"/>
  <c r="T14"/>
  <c r="T20"/>
  <c r="T11"/>
  <c r="I22" l="1"/>
  <c r="K22" s="1"/>
  <c r="T22" l="1"/>
</calcChain>
</file>

<file path=xl/sharedStrings.xml><?xml version="1.0" encoding="utf-8"?>
<sst xmlns="http://schemas.openxmlformats.org/spreadsheetml/2006/main" count="126" uniqueCount="8">
  <si>
    <t>min</t>
  </si>
  <si>
    <t>h</t>
  </si>
  <si>
    <t>d</t>
  </si>
  <si>
    <t>s</t>
  </si>
  <si>
    <t>=</t>
  </si>
  <si>
    <t>y</t>
  </si>
  <si>
    <t xml:space="preserve">Umwandeln von gemischten Zeitangaben </t>
  </si>
  <si>
    <t xml:space="preserve">ändere die rote Zahl (eine Dezimalstelle) und du erhälst neue Aufgaben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</si>
</sst>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1" fontId="0" fillId="3" borderId="2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1" fontId="0" fillId="4" borderId="2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</cellXfs>
  <cellStyles count="1">
    <cellStyle name="Standard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9"/>
  <sheetViews>
    <sheetView tabSelected="1" topLeftCell="A2" workbookViewId="0">
      <selection activeCell="N8" sqref="N8"/>
    </sheetView>
  </sheetViews>
  <sheetFormatPr baseColWidth="10" defaultRowHeight="15"/>
  <cols>
    <col min="1" max="1" width="5" style="10" customWidth="1"/>
    <col min="2" max="2" width="7.7109375" style="1" bestFit="1" customWidth="1"/>
    <col min="3" max="3" width="4.42578125" style="1" bestFit="1" customWidth="1"/>
    <col min="4" max="4" width="3" style="1" bestFit="1" customWidth="1"/>
    <col min="5" max="5" width="4.42578125" style="1" bestFit="1" customWidth="1"/>
    <col min="6" max="6" width="11.42578125" style="1" hidden="1" customWidth="1"/>
    <col min="7" max="7" width="6.5703125" style="1" hidden="1" customWidth="1"/>
    <col min="8" max="8" width="4.42578125" style="1" hidden="1" customWidth="1"/>
    <col min="9" max="10" width="4" style="1" hidden="1" customWidth="1"/>
    <col min="11" max="11" width="3.42578125" style="1" hidden="1" customWidth="1"/>
    <col min="12" max="12" width="11.42578125" style="1" hidden="1" customWidth="1"/>
    <col min="13" max="13" width="4.5703125" style="1" customWidth="1"/>
    <col min="14" max="14" width="10.7109375" style="1" customWidth="1"/>
    <col min="15" max="15" width="4.5703125" style="1" customWidth="1"/>
    <col min="16" max="16" width="10.140625" style="1" customWidth="1"/>
    <col min="17" max="17" width="4.5703125" style="1" customWidth="1"/>
    <col min="18" max="18" width="8.140625" style="1" customWidth="1"/>
    <col min="19" max="19" width="4.5703125" style="1" customWidth="1"/>
    <col min="20" max="20" width="15" style="1" customWidth="1"/>
    <col min="21" max="16384" width="11.42578125" style="1"/>
  </cols>
  <sheetData>
    <row r="1" spans="2:47" s="10" customFormat="1" ht="17.25" customHeight="1"/>
    <row r="2" spans="2:47" ht="45" customHeight="1">
      <c r="B2" s="16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  <c r="U2" s="9"/>
      <c r="V2" s="9"/>
      <c r="W2" s="9"/>
      <c r="X2" s="9"/>
      <c r="Y2" s="9"/>
      <c r="Z2" s="9"/>
      <c r="AA2" s="9"/>
      <c r="AB2" s="9"/>
      <c r="AC2" s="9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2:47" ht="15.75">
      <c r="B3" s="7">
        <v>10.7</v>
      </c>
      <c r="C3" s="19" t="s">
        <v>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  <c r="U3" s="9"/>
      <c r="V3" s="9"/>
      <c r="W3" s="9"/>
      <c r="X3" s="9"/>
      <c r="Y3" s="9"/>
      <c r="Z3" s="9"/>
      <c r="AA3" s="9"/>
      <c r="AB3" s="9"/>
      <c r="AC3" s="9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2:47" ht="30" customHeight="1">
      <c r="B4" s="11">
        <f>ROUND(0.2*B3,1)*100</f>
        <v>210</v>
      </c>
      <c r="C4" s="12" t="s">
        <v>0</v>
      </c>
      <c r="D4" s="12"/>
      <c r="E4" s="12"/>
      <c r="F4" s="12">
        <f>B4/60</f>
        <v>3.5</v>
      </c>
      <c r="G4" s="12">
        <f>ROUNDDOWN(F4,0)</f>
        <v>3</v>
      </c>
      <c r="H4" s="12" t="s">
        <v>1</v>
      </c>
      <c r="I4" s="12">
        <f>ROUND((F4-G4)*60,0)</f>
        <v>30</v>
      </c>
      <c r="J4" s="12" t="s">
        <v>0</v>
      </c>
      <c r="K4" s="12"/>
      <c r="L4" s="12"/>
      <c r="M4" s="13" t="s">
        <v>4</v>
      </c>
      <c r="N4" s="14"/>
      <c r="O4" s="12" t="s">
        <v>1</v>
      </c>
      <c r="P4" s="14"/>
      <c r="Q4" s="12" t="s">
        <v>0</v>
      </c>
      <c r="R4" s="14"/>
      <c r="S4" s="12"/>
      <c r="T4" s="15" t="str">
        <f t="shared" ref="T4:T26" si="0">IF(AND(N4=G4,P4=I4,R4=K4),"richtig","leider falsch")</f>
        <v>leider falsch</v>
      </c>
      <c r="U4" s="9"/>
      <c r="V4" s="9"/>
      <c r="W4" s="9"/>
      <c r="X4" s="9"/>
      <c r="Y4" s="9"/>
      <c r="Z4" s="9"/>
      <c r="AA4" s="9"/>
      <c r="AB4" s="9"/>
      <c r="AC4" s="9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2:47" ht="30" customHeight="1">
      <c r="B5" s="2">
        <f>ROUND(0.5*5*B3,0)</f>
        <v>27</v>
      </c>
      <c r="C5" s="3" t="s">
        <v>1</v>
      </c>
      <c r="D5" s="3"/>
      <c r="E5" s="3"/>
      <c r="F5" s="3">
        <f>B5*60</f>
        <v>1620</v>
      </c>
      <c r="G5" s="3">
        <f>F5</f>
        <v>1620</v>
      </c>
      <c r="H5" s="3" t="s">
        <v>0</v>
      </c>
      <c r="I5" s="3"/>
      <c r="J5" s="3"/>
      <c r="K5" s="3"/>
      <c r="L5" s="3"/>
      <c r="M5" s="5" t="s">
        <v>4</v>
      </c>
      <c r="N5" s="6"/>
      <c r="O5" s="3" t="s">
        <v>0</v>
      </c>
      <c r="P5" s="6"/>
      <c r="Q5" s="3"/>
      <c r="R5" s="6"/>
      <c r="S5" s="3"/>
      <c r="T5" s="4" t="str">
        <f t="shared" si="0"/>
        <v>leider falsch</v>
      </c>
      <c r="U5" s="9"/>
      <c r="V5" s="9"/>
      <c r="W5" s="9"/>
      <c r="X5" s="9"/>
      <c r="Y5" s="9"/>
      <c r="Z5" s="9"/>
      <c r="AA5" s="9"/>
      <c r="AB5" s="9"/>
      <c r="AC5" s="9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2:47" ht="30" customHeight="1">
      <c r="B6" s="11">
        <f>ROUND(0.9*5*B3,0)</f>
        <v>48</v>
      </c>
      <c r="C6" s="12" t="s">
        <v>1</v>
      </c>
      <c r="D6" s="12">
        <f>ROUND(0.4*60,0)</f>
        <v>24</v>
      </c>
      <c r="E6" s="12" t="s">
        <v>0</v>
      </c>
      <c r="F6" s="12">
        <f>B6*60+D6</f>
        <v>2904</v>
      </c>
      <c r="G6" s="12">
        <f>F6</f>
        <v>2904</v>
      </c>
      <c r="H6" s="12" t="s">
        <v>0</v>
      </c>
      <c r="I6" s="12"/>
      <c r="J6" s="12"/>
      <c r="K6" s="12"/>
      <c r="L6" s="12"/>
      <c r="M6" s="13" t="s">
        <v>4</v>
      </c>
      <c r="N6" s="14"/>
      <c r="O6" s="12" t="s">
        <v>0</v>
      </c>
      <c r="P6" s="14"/>
      <c r="Q6" s="12"/>
      <c r="R6" s="14"/>
      <c r="S6" s="12"/>
      <c r="T6" s="15" t="str">
        <f t="shared" si="0"/>
        <v>leider falsch</v>
      </c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2:47" ht="30" customHeight="1">
      <c r="B7" s="2">
        <f>ROUND(0.4*B3*10,0)*0.333333333333333</f>
        <v>14.333333333333318</v>
      </c>
      <c r="C7" s="3" t="s">
        <v>1</v>
      </c>
      <c r="D7" s="3"/>
      <c r="E7" s="3"/>
      <c r="F7" s="3">
        <f>ROUND(B7*60,0)</f>
        <v>860</v>
      </c>
      <c r="G7" s="3">
        <f>F7</f>
        <v>860</v>
      </c>
      <c r="H7" s="3" t="s">
        <v>0</v>
      </c>
      <c r="I7" s="3"/>
      <c r="J7" s="3"/>
      <c r="K7" s="3"/>
      <c r="L7" s="3"/>
      <c r="M7" s="5" t="s">
        <v>4</v>
      </c>
      <c r="N7" s="6"/>
      <c r="O7" s="3" t="s">
        <v>0</v>
      </c>
      <c r="P7" s="6"/>
      <c r="Q7" s="3"/>
      <c r="R7" s="6"/>
      <c r="S7" s="3"/>
      <c r="T7" s="4" t="str">
        <f t="shared" si="0"/>
        <v>leider falsch</v>
      </c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2:47" ht="30" customHeight="1">
      <c r="B8" s="11">
        <f>ROUND(B3,0)*0.833333333333333*ROUND(0.7*10,0)</f>
        <v>64.166666666666657</v>
      </c>
      <c r="C8" s="12" t="s">
        <v>2</v>
      </c>
      <c r="D8" s="12"/>
      <c r="E8" s="12"/>
      <c r="F8" s="12">
        <f>B8*24</f>
        <v>1539.9999999999998</v>
      </c>
      <c r="G8" s="12">
        <f>F8</f>
        <v>1539.9999999999998</v>
      </c>
      <c r="H8" s="12" t="s">
        <v>1</v>
      </c>
      <c r="I8" s="12"/>
      <c r="J8" s="12"/>
      <c r="K8" s="12"/>
      <c r="L8" s="12"/>
      <c r="M8" s="13" t="s">
        <v>4</v>
      </c>
      <c r="N8" s="14"/>
      <c r="O8" s="12" t="s">
        <v>1</v>
      </c>
      <c r="P8" s="14"/>
      <c r="Q8" s="12"/>
      <c r="R8" s="14"/>
      <c r="S8" s="12"/>
      <c r="T8" s="15" t="str">
        <f t="shared" si="0"/>
        <v>leider falsch</v>
      </c>
      <c r="U8" s="9"/>
      <c r="V8" s="9"/>
      <c r="W8" s="9"/>
      <c r="X8" s="9"/>
      <c r="Y8" s="9"/>
      <c r="Z8" s="9"/>
      <c r="AA8" s="9"/>
      <c r="AB8" s="9"/>
      <c r="AC8" s="9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2:47" ht="30" customHeight="1">
      <c r="B9" s="2">
        <f>ROUND(0.35*B3,1)*210</f>
        <v>777</v>
      </c>
      <c r="C9" s="3" t="s">
        <v>3</v>
      </c>
      <c r="D9" s="3"/>
      <c r="E9" s="3"/>
      <c r="F9" s="3">
        <f>B9/60</f>
        <v>12.95</v>
      </c>
      <c r="G9" s="3">
        <f>ROUNDDOWN(F9,0)</f>
        <v>12</v>
      </c>
      <c r="H9" s="3" t="s">
        <v>0</v>
      </c>
      <c r="I9" s="3">
        <f>ROUND((F9-G9)*60,0)</f>
        <v>57</v>
      </c>
      <c r="J9" s="3" t="s">
        <v>3</v>
      </c>
      <c r="K9" s="3"/>
      <c r="L9" s="3"/>
      <c r="M9" s="5" t="s">
        <v>4</v>
      </c>
      <c r="N9" s="6"/>
      <c r="O9" s="3" t="s">
        <v>0</v>
      </c>
      <c r="P9" s="6"/>
      <c r="Q9" s="3" t="s">
        <v>3</v>
      </c>
      <c r="R9" s="6"/>
      <c r="S9" s="3"/>
      <c r="T9" s="4" t="str">
        <f t="shared" si="0"/>
        <v>leider falsch</v>
      </c>
      <c r="U9" s="9"/>
      <c r="V9" s="9"/>
      <c r="W9" s="9"/>
      <c r="X9" s="9"/>
      <c r="Y9" s="9"/>
      <c r="Z9" s="9"/>
      <c r="AA9" s="9"/>
      <c r="AB9" s="9"/>
      <c r="AC9" s="9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2:47" ht="30" customHeight="1">
      <c r="B10" s="11">
        <f>ROUND(0.7*5*B3,0)</f>
        <v>37</v>
      </c>
      <c r="C10" s="12" t="s">
        <v>0</v>
      </c>
      <c r="D10" s="12">
        <f>ROUND(0.7*60,0)</f>
        <v>42</v>
      </c>
      <c r="E10" s="12" t="s">
        <v>3</v>
      </c>
      <c r="F10" s="12">
        <f>B10*60+D10</f>
        <v>2262</v>
      </c>
      <c r="G10" s="12">
        <f>F10</f>
        <v>2262</v>
      </c>
      <c r="H10" s="12" t="s">
        <v>3</v>
      </c>
      <c r="I10" s="12"/>
      <c r="J10" s="12"/>
      <c r="K10" s="12"/>
      <c r="L10" s="12"/>
      <c r="M10" s="13" t="s">
        <v>4</v>
      </c>
      <c r="N10" s="14"/>
      <c r="O10" s="12" t="s">
        <v>3</v>
      </c>
      <c r="P10" s="14"/>
      <c r="Q10" s="12"/>
      <c r="R10" s="14"/>
      <c r="S10" s="12"/>
      <c r="T10" s="15" t="str">
        <f t="shared" si="0"/>
        <v>leider falsch</v>
      </c>
      <c r="U10" s="9"/>
      <c r="V10" s="9"/>
      <c r="W10" s="9"/>
      <c r="X10" s="9"/>
      <c r="Y10" s="9"/>
      <c r="Z10" s="9"/>
      <c r="AA10" s="9"/>
      <c r="AB10" s="9"/>
      <c r="AC10" s="9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2:47" ht="30" customHeight="1">
      <c r="B11" s="2">
        <f>ROUND(0.2*B3,1)*8159</f>
        <v>17133.900000000001</v>
      </c>
      <c r="C11" s="3" t="s">
        <v>3</v>
      </c>
      <c r="D11" s="3"/>
      <c r="E11" s="3"/>
      <c r="F11" s="3">
        <f>B11/3600</f>
        <v>4.7594166666666666</v>
      </c>
      <c r="G11" s="3">
        <f>ROUNDDOWN(F11,0)</f>
        <v>4</v>
      </c>
      <c r="H11" s="3" t="s">
        <v>1</v>
      </c>
      <c r="I11" s="3">
        <f>ROUNDDOWN((F11-G11)*60,0)</f>
        <v>45</v>
      </c>
      <c r="J11" s="3" t="s">
        <v>0</v>
      </c>
      <c r="K11" s="3">
        <f>ROUND(B11-G11*3600-I11*60,0)</f>
        <v>34</v>
      </c>
      <c r="L11" s="3" t="s">
        <v>3</v>
      </c>
      <c r="M11" s="5" t="s">
        <v>4</v>
      </c>
      <c r="N11" s="6"/>
      <c r="O11" s="3" t="s">
        <v>1</v>
      </c>
      <c r="P11" s="6"/>
      <c r="Q11" s="3" t="s">
        <v>0</v>
      </c>
      <c r="R11" s="6"/>
      <c r="S11" s="3" t="s">
        <v>3</v>
      </c>
      <c r="T11" s="4" t="str">
        <f t="shared" si="0"/>
        <v>leider falsch</v>
      </c>
      <c r="U11" s="9"/>
      <c r="V11" s="9"/>
      <c r="W11" s="9"/>
      <c r="X11" s="9"/>
      <c r="Y11" s="9"/>
      <c r="Z11" s="9"/>
      <c r="AA11" s="9"/>
      <c r="AB11" s="9"/>
      <c r="AC11" s="9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2:47" ht="30" customHeight="1">
      <c r="B12" s="11">
        <f>ROUND(0.6*B3,1)*210</f>
        <v>1344</v>
      </c>
      <c r="C12" s="12" t="s">
        <v>0</v>
      </c>
      <c r="D12" s="12"/>
      <c r="E12" s="12"/>
      <c r="F12" s="12">
        <f>B12/60</f>
        <v>22.4</v>
      </c>
      <c r="G12" s="12">
        <f>ROUNDDOWN(F12,0)</f>
        <v>22</v>
      </c>
      <c r="H12" s="12" t="s">
        <v>1</v>
      </c>
      <c r="I12" s="12">
        <f>ROUND((F12-G12)*60,0)</f>
        <v>24</v>
      </c>
      <c r="J12" s="12" t="s">
        <v>0</v>
      </c>
      <c r="K12" s="12"/>
      <c r="L12" s="12"/>
      <c r="M12" s="13" t="s">
        <v>4</v>
      </c>
      <c r="N12" s="14"/>
      <c r="O12" s="12" t="s">
        <v>1</v>
      </c>
      <c r="P12" s="14"/>
      <c r="Q12" s="12" t="s">
        <v>0</v>
      </c>
      <c r="R12" s="14"/>
      <c r="S12" s="12"/>
      <c r="T12" s="15" t="str">
        <f t="shared" si="0"/>
        <v>leider falsch</v>
      </c>
      <c r="U12" s="9"/>
      <c r="V12" s="9"/>
      <c r="W12" s="9"/>
      <c r="X12" s="9"/>
      <c r="Y12" s="9"/>
      <c r="Z12" s="9"/>
      <c r="AA12" s="9"/>
      <c r="AB12" s="9"/>
      <c r="AC12" s="9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2:47" ht="30" customHeight="1">
      <c r="B13" s="2">
        <f>ROUND(0.9*B3,0)+1</f>
        <v>11</v>
      </c>
      <c r="C13" s="3" t="s">
        <v>5</v>
      </c>
      <c r="D13" s="3"/>
      <c r="E13" s="3"/>
      <c r="F13" s="3">
        <f>B13*365*24</f>
        <v>96360</v>
      </c>
      <c r="G13" s="3">
        <f>F13</f>
        <v>96360</v>
      </c>
      <c r="H13" s="3" t="s">
        <v>1</v>
      </c>
      <c r="I13" s="3"/>
      <c r="J13" s="3"/>
      <c r="K13" s="3"/>
      <c r="L13" s="3"/>
      <c r="M13" s="5" t="s">
        <v>4</v>
      </c>
      <c r="N13" s="6"/>
      <c r="O13" s="3" t="s">
        <v>1</v>
      </c>
      <c r="P13" s="6"/>
      <c r="Q13" s="3"/>
      <c r="R13" s="6"/>
      <c r="S13" s="3"/>
      <c r="T13" s="4" t="str">
        <f t="shared" si="0"/>
        <v>leider falsch</v>
      </c>
      <c r="U13" s="9"/>
      <c r="V13" s="9"/>
      <c r="W13" s="9"/>
      <c r="X13" s="9"/>
      <c r="Y13" s="9"/>
      <c r="Z13" s="9"/>
      <c r="AA13" s="9"/>
      <c r="AB13" s="9"/>
      <c r="AC13" s="9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2:47" ht="30" customHeight="1">
      <c r="B14" s="11">
        <f>ROUND(0.6*B3,1)*100</f>
        <v>640</v>
      </c>
      <c r="C14" s="12" t="s">
        <v>0</v>
      </c>
      <c r="D14" s="12"/>
      <c r="E14" s="12"/>
      <c r="F14" s="12">
        <f>B14/60</f>
        <v>10.666666666666666</v>
      </c>
      <c r="G14" s="12">
        <f>ROUNDDOWN(F14,0)</f>
        <v>10</v>
      </c>
      <c r="H14" s="12" t="s">
        <v>1</v>
      </c>
      <c r="I14" s="12">
        <f>ROUND((F14-G14)*60,0)</f>
        <v>40</v>
      </c>
      <c r="J14" s="12" t="s">
        <v>0</v>
      </c>
      <c r="K14" s="12"/>
      <c r="L14" s="12"/>
      <c r="M14" s="13" t="s">
        <v>4</v>
      </c>
      <c r="N14" s="14"/>
      <c r="O14" s="12" t="s">
        <v>1</v>
      </c>
      <c r="P14" s="14"/>
      <c r="Q14" s="12" t="s">
        <v>0</v>
      </c>
      <c r="R14" s="14"/>
      <c r="S14" s="12"/>
      <c r="T14" s="15" t="str">
        <f t="shared" si="0"/>
        <v>leider falsch</v>
      </c>
      <c r="U14" s="9"/>
      <c r="V14" s="9"/>
      <c r="W14" s="9"/>
      <c r="X14" s="9"/>
      <c r="Y14" s="9"/>
      <c r="Z14" s="9"/>
      <c r="AA14" s="9"/>
      <c r="AB14" s="9"/>
      <c r="AC14" s="9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2:47" ht="30" customHeight="1">
      <c r="B15" s="2">
        <f>ROUND(0.6*B3,1)*190</f>
        <v>1216</v>
      </c>
      <c r="C15" s="3" t="s">
        <v>1</v>
      </c>
      <c r="D15" s="3"/>
      <c r="E15" s="3"/>
      <c r="F15" s="3">
        <f>B15/24</f>
        <v>50.666666666666664</v>
      </c>
      <c r="G15" s="3">
        <f>ROUNDDOWN(F15,0)</f>
        <v>50</v>
      </c>
      <c r="H15" s="3" t="s">
        <v>2</v>
      </c>
      <c r="I15" s="3">
        <f>ROUND((F15-G15)*24,0)</f>
        <v>16</v>
      </c>
      <c r="J15" s="3" t="s">
        <v>1</v>
      </c>
      <c r="K15" s="3"/>
      <c r="L15" s="3"/>
      <c r="M15" s="5" t="s">
        <v>4</v>
      </c>
      <c r="N15" s="6"/>
      <c r="O15" s="3" t="s">
        <v>2</v>
      </c>
      <c r="P15" s="6"/>
      <c r="Q15" s="3" t="s">
        <v>1</v>
      </c>
      <c r="R15" s="6"/>
      <c r="S15" s="3"/>
      <c r="T15" s="4" t="str">
        <f t="shared" si="0"/>
        <v>leider falsch</v>
      </c>
      <c r="U15" s="9"/>
      <c r="V15" s="9"/>
      <c r="W15" s="9"/>
      <c r="X15" s="9"/>
      <c r="Y15" s="9"/>
      <c r="Z15" s="9"/>
      <c r="AA15" s="9"/>
      <c r="AB15" s="9"/>
      <c r="AC15" s="9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2:47" ht="30" customHeight="1">
      <c r="B16" s="11">
        <f>ROUND(0.7*5*B3,0)</f>
        <v>37</v>
      </c>
      <c r="C16" s="12" t="s">
        <v>1</v>
      </c>
      <c r="D16" s="12"/>
      <c r="E16" s="12"/>
      <c r="F16" s="12">
        <f>B16*60</f>
        <v>2220</v>
      </c>
      <c r="G16" s="12">
        <f>F16</f>
        <v>2220</v>
      </c>
      <c r="H16" s="12" t="s">
        <v>0</v>
      </c>
      <c r="I16" s="12"/>
      <c r="J16" s="12"/>
      <c r="K16" s="12"/>
      <c r="L16" s="12"/>
      <c r="M16" s="13" t="s">
        <v>4</v>
      </c>
      <c r="N16" s="14"/>
      <c r="O16" s="12" t="s">
        <v>0</v>
      </c>
      <c r="P16" s="14"/>
      <c r="Q16" s="12"/>
      <c r="R16" s="14"/>
      <c r="S16" s="12"/>
      <c r="T16" s="15" t="str">
        <f t="shared" si="0"/>
        <v>leider falsch</v>
      </c>
      <c r="U16" s="9"/>
      <c r="V16" s="9"/>
      <c r="W16" s="9"/>
      <c r="X16" s="9"/>
      <c r="Y16" s="9"/>
      <c r="Z16" s="9"/>
      <c r="AA16" s="9"/>
      <c r="AB16" s="9"/>
      <c r="AC16" s="9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2:47" ht="30" customHeight="1">
      <c r="B17" s="2">
        <f>ROUND(0.6*5*B3,0)</f>
        <v>32</v>
      </c>
      <c r="C17" s="3" t="s">
        <v>1</v>
      </c>
      <c r="D17" s="3">
        <f>ROUND(0.4*60,0)</f>
        <v>24</v>
      </c>
      <c r="E17" s="3" t="s">
        <v>0</v>
      </c>
      <c r="F17" s="3">
        <f>B17*60+D17</f>
        <v>1944</v>
      </c>
      <c r="G17" s="3">
        <f>F17</f>
        <v>1944</v>
      </c>
      <c r="H17" s="3" t="s">
        <v>0</v>
      </c>
      <c r="I17" s="3"/>
      <c r="J17" s="3"/>
      <c r="K17" s="3"/>
      <c r="L17" s="3"/>
      <c r="M17" s="5" t="s">
        <v>4</v>
      </c>
      <c r="N17" s="6"/>
      <c r="O17" s="3" t="s">
        <v>0</v>
      </c>
      <c r="P17" s="6"/>
      <c r="Q17" s="3"/>
      <c r="R17" s="6"/>
      <c r="S17" s="3"/>
      <c r="T17" s="4" t="str">
        <f t="shared" si="0"/>
        <v>leider falsch</v>
      </c>
      <c r="U17" s="9"/>
      <c r="V17" s="9"/>
      <c r="W17" s="9"/>
      <c r="X17" s="9"/>
      <c r="Y17" s="9"/>
      <c r="Z17" s="9"/>
      <c r="AA17" s="9"/>
      <c r="AB17" s="9"/>
      <c r="AC17" s="9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2:47" ht="30" customHeight="1">
      <c r="B18" s="11">
        <f>ROUND(0.6*B3*10,0)*0.333333333333333</f>
        <v>21.333333333333311</v>
      </c>
      <c r="C18" s="12" t="s">
        <v>1</v>
      </c>
      <c r="D18" s="12"/>
      <c r="E18" s="12"/>
      <c r="F18" s="12">
        <f>ROUND(B18*60,0)</f>
        <v>1280</v>
      </c>
      <c r="G18" s="12">
        <f>F18</f>
        <v>1280</v>
      </c>
      <c r="H18" s="12" t="s">
        <v>0</v>
      </c>
      <c r="I18" s="12"/>
      <c r="J18" s="12"/>
      <c r="K18" s="12"/>
      <c r="L18" s="12"/>
      <c r="M18" s="13" t="s">
        <v>4</v>
      </c>
      <c r="N18" s="14"/>
      <c r="O18" s="12" t="s">
        <v>0</v>
      </c>
      <c r="P18" s="14"/>
      <c r="Q18" s="12"/>
      <c r="R18" s="14"/>
      <c r="S18" s="12"/>
      <c r="T18" s="15" t="str">
        <f t="shared" si="0"/>
        <v>leider falsch</v>
      </c>
      <c r="U18" s="9"/>
      <c r="V18" s="9"/>
      <c r="W18" s="9"/>
      <c r="X18" s="9"/>
      <c r="Y18" s="9"/>
      <c r="Z18" s="9"/>
      <c r="AA18" s="9"/>
      <c r="AB18" s="9"/>
      <c r="AC18" s="9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2:47" ht="30" customHeight="1">
      <c r="B19" s="2">
        <f>ROUND(B3*2,0)*0.833333333333333*ROUND(0.7*10,0)</f>
        <v>122.49999999999994</v>
      </c>
      <c r="C19" s="3" t="s">
        <v>2</v>
      </c>
      <c r="D19" s="3"/>
      <c r="E19" s="3"/>
      <c r="F19" s="3">
        <f>B19*24</f>
        <v>2939.9999999999986</v>
      </c>
      <c r="G19" s="3">
        <f>F19</f>
        <v>2939.9999999999986</v>
      </c>
      <c r="H19" s="3" t="s">
        <v>1</v>
      </c>
      <c r="I19" s="3"/>
      <c r="J19" s="3"/>
      <c r="K19" s="3"/>
      <c r="L19" s="3"/>
      <c r="M19" s="5" t="s">
        <v>4</v>
      </c>
      <c r="N19" s="6"/>
      <c r="O19" s="3" t="s">
        <v>1</v>
      </c>
      <c r="P19" s="6"/>
      <c r="Q19" s="3"/>
      <c r="R19" s="6"/>
      <c r="S19" s="3"/>
      <c r="T19" s="4" t="str">
        <f t="shared" si="0"/>
        <v>leider falsch</v>
      </c>
      <c r="U19" s="9"/>
      <c r="V19" s="9"/>
      <c r="W19" s="9"/>
      <c r="X19" s="9"/>
      <c r="Y19" s="9"/>
      <c r="Z19" s="9"/>
      <c r="AA19" s="9"/>
      <c r="AB19" s="9"/>
      <c r="AC19" s="9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2:47" ht="30" customHeight="1">
      <c r="B20" s="11">
        <f>ROUND(0.85*B3,1)*210</f>
        <v>1911</v>
      </c>
      <c r="C20" s="12" t="s">
        <v>3</v>
      </c>
      <c r="D20" s="12"/>
      <c r="E20" s="12"/>
      <c r="F20" s="12">
        <f>B20/60</f>
        <v>31.85</v>
      </c>
      <c r="G20" s="12">
        <f>ROUNDDOWN(F20,0)</f>
        <v>31</v>
      </c>
      <c r="H20" s="12" t="s">
        <v>0</v>
      </c>
      <c r="I20" s="12">
        <f>ROUND((F20-G20)*60,0)</f>
        <v>51</v>
      </c>
      <c r="J20" s="12" t="s">
        <v>3</v>
      </c>
      <c r="K20" s="12"/>
      <c r="L20" s="12"/>
      <c r="M20" s="13" t="s">
        <v>4</v>
      </c>
      <c r="N20" s="14"/>
      <c r="O20" s="12" t="s">
        <v>0</v>
      </c>
      <c r="P20" s="14"/>
      <c r="Q20" s="12" t="s">
        <v>3</v>
      </c>
      <c r="R20" s="14"/>
      <c r="S20" s="12"/>
      <c r="T20" s="15" t="str">
        <f t="shared" si="0"/>
        <v>leider falsch</v>
      </c>
      <c r="U20" s="9"/>
      <c r="V20" s="9"/>
      <c r="W20" s="9"/>
      <c r="X20" s="9"/>
      <c r="Y20" s="9"/>
      <c r="Z20" s="9"/>
      <c r="AA20" s="9"/>
      <c r="AB20" s="9"/>
      <c r="AC20" s="9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2:47" ht="30" customHeight="1">
      <c r="B21" s="2">
        <f>ROUND(0.3*5*B3,0)</f>
        <v>16</v>
      </c>
      <c r="C21" s="3" t="s">
        <v>0</v>
      </c>
      <c r="D21" s="3">
        <f>ROUND(0.7*60,0)</f>
        <v>42</v>
      </c>
      <c r="E21" s="3" t="s">
        <v>3</v>
      </c>
      <c r="F21" s="3">
        <f>B21*60+D21</f>
        <v>1002</v>
      </c>
      <c r="G21" s="3">
        <f>F21</f>
        <v>1002</v>
      </c>
      <c r="H21" s="3" t="s">
        <v>3</v>
      </c>
      <c r="I21" s="3"/>
      <c r="J21" s="3"/>
      <c r="K21" s="3"/>
      <c r="L21" s="3"/>
      <c r="M21" s="5" t="s">
        <v>4</v>
      </c>
      <c r="N21" s="6"/>
      <c r="O21" s="3" t="s">
        <v>3</v>
      </c>
      <c r="P21" s="6"/>
      <c r="Q21" s="3"/>
      <c r="R21" s="6"/>
      <c r="S21" s="3"/>
      <c r="T21" s="4" t="str">
        <f t="shared" si="0"/>
        <v>leider falsch</v>
      </c>
      <c r="U21" s="9"/>
      <c r="V21" s="9"/>
      <c r="W21" s="9"/>
      <c r="X21" s="9"/>
      <c r="Y21" s="9"/>
      <c r="Z21" s="9"/>
      <c r="AA21" s="9"/>
      <c r="AB21" s="9"/>
      <c r="AC21" s="9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7" ht="30" customHeight="1">
      <c r="B22" s="11">
        <f>ROUND(0.9*B3,1)*8159</f>
        <v>78326.399999999994</v>
      </c>
      <c r="C22" s="12" t="s">
        <v>3</v>
      </c>
      <c r="D22" s="12"/>
      <c r="E22" s="12"/>
      <c r="F22" s="12">
        <f>B22/3600</f>
        <v>21.757333333333332</v>
      </c>
      <c r="G22" s="12">
        <f>ROUNDDOWN(F22,0)</f>
        <v>21</v>
      </c>
      <c r="H22" s="12" t="s">
        <v>1</v>
      </c>
      <c r="I22" s="12">
        <f>ROUNDDOWN((F22-G22)*60,0)</f>
        <v>45</v>
      </c>
      <c r="J22" s="12" t="s">
        <v>0</v>
      </c>
      <c r="K22" s="12">
        <f>ROUND(B22-G22*3600-I22*60,0)</f>
        <v>26</v>
      </c>
      <c r="L22" s="12" t="s">
        <v>3</v>
      </c>
      <c r="M22" s="13" t="s">
        <v>4</v>
      </c>
      <c r="N22" s="14"/>
      <c r="O22" s="12" t="s">
        <v>1</v>
      </c>
      <c r="P22" s="14"/>
      <c r="Q22" s="12" t="s">
        <v>0</v>
      </c>
      <c r="R22" s="14"/>
      <c r="S22" s="12" t="s">
        <v>3</v>
      </c>
      <c r="T22" s="15" t="str">
        <f t="shared" si="0"/>
        <v>leider falsch</v>
      </c>
      <c r="U22" s="9"/>
      <c r="V22" s="9"/>
      <c r="W22" s="9"/>
      <c r="X22" s="9"/>
      <c r="Y22" s="9"/>
      <c r="Z22" s="9"/>
      <c r="AA22" s="9"/>
      <c r="AB22" s="9"/>
      <c r="AC22" s="9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2:47" ht="30" customHeight="1">
      <c r="B23" s="2">
        <f>ROUND(0.8*B3,1)*210</f>
        <v>1806</v>
      </c>
      <c r="C23" s="3" t="s">
        <v>0</v>
      </c>
      <c r="D23" s="3"/>
      <c r="E23" s="3"/>
      <c r="F23" s="3">
        <f>B23/60</f>
        <v>30.1</v>
      </c>
      <c r="G23" s="3">
        <f>ROUNDDOWN(F23,0)</f>
        <v>30</v>
      </c>
      <c r="H23" s="3" t="s">
        <v>1</v>
      </c>
      <c r="I23" s="3">
        <f>ROUND((F23-G23)*60,0)</f>
        <v>6</v>
      </c>
      <c r="J23" s="3" t="s">
        <v>0</v>
      </c>
      <c r="K23" s="3"/>
      <c r="L23" s="3"/>
      <c r="M23" s="5" t="s">
        <v>4</v>
      </c>
      <c r="N23" s="6"/>
      <c r="O23" s="3" t="s">
        <v>1</v>
      </c>
      <c r="P23" s="6"/>
      <c r="Q23" s="3" t="s">
        <v>0</v>
      </c>
      <c r="R23" s="6"/>
      <c r="S23" s="3"/>
      <c r="T23" s="4" t="str">
        <f t="shared" si="0"/>
        <v>leider falsch</v>
      </c>
      <c r="U23" s="9"/>
      <c r="V23" s="9"/>
      <c r="W23" s="9"/>
      <c r="X23" s="9"/>
      <c r="Y23" s="9"/>
      <c r="Z23" s="9"/>
      <c r="AA23" s="9"/>
      <c r="AB23" s="9"/>
      <c r="AC23" s="9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2:47" ht="30" customHeight="1">
      <c r="B24" s="11">
        <f>ROUND(0.1*B3,0)+1</f>
        <v>2</v>
      </c>
      <c r="C24" s="12" t="s">
        <v>5</v>
      </c>
      <c r="D24" s="12"/>
      <c r="E24" s="12"/>
      <c r="F24" s="12">
        <f>B24*365*24</f>
        <v>17520</v>
      </c>
      <c r="G24" s="12">
        <f>F24</f>
        <v>17520</v>
      </c>
      <c r="H24" s="12" t="s">
        <v>1</v>
      </c>
      <c r="I24" s="12"/>
      <c r="J24" s="12"/>
      <c r="K24" s="12"/>
      <c r="L24" s="12"/>
      <c r="M24" s="13" t="s">
        <v>4</v>
      </c>
      <c r="N24" s="14"/>
      <c r="O24" s="12" t="s">
        <v>1</v>
      </c>
      <c r="P24" s="14"/>
      <c r="Q24" s="12"/>
      <c r="R24" s="14"/>
      <c r="S24" s="12"/>
      <c r="T24" s="15" t="str">
        <f t="shared" si="0"/>
        <v>leider falsch</v>
      </c>
      <c r="U24" s="9"/>
      <c r="V24" s="9"/>
      <c r="W24" s="9"/>
      <c r="X24" s="9"/>
      <c r="Y24" s="9"/>
      <c r="Z24" s="9"/>
      <c r="AA24" s="9"/>
      <c r="AB24" s="9"/>
      <c r="AC24" s="9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2:47" ht="30" customHeight="1">
      <c r="B25" s="2">
        <f>ROUND(0.9*B3,1)*81590</f>
        <v>783264</v>
      </c>
      <c r="C25" s="3" t="s">
        <v>1</v>
      </c>
      <c r="D25" s="3"/>
      <c r="E25" s="3"/>
      <c r="F25" s="3">
        <f>B25/24/365</f>
        <v>89.413698630136992</v>
      </c>
      <c r="G25" s="3">
        <f>ROUNDDOWN(F25,0)</f>
        <v>89</v>
      </c>
      <c r="H25" s="3" t="s">
        <v>5</v>
      </c>
      <c r="I25" s="3">
        <f>ROUNDDOWN((F25-G25)*365,0)</f>
        <v>151</v>
      </c>
      <c r="J25" s="3" t="s">
        <v>2</v>
      </c>
      <c r="K25" s="3">
        <f>ROUND(B25-G25*365*24-I25*24,0)</f>
        <v>0</v>
      </c>
      <c r="L25" s="3" t="s">
        <v>1</v>
      </c>
      <c r="M25" s="5" t="s">
        <v>4</v>
      </c>
      <c r="N25" s="6"/>
      <c r="O25" s="3" t="s">
        <v>5</v>
      </c>
      <c r="P25" s="6"/>
      <c r="Q25" s="3" t="s">
        <v>2</v>
      </c>
      <c r="R25" s="6"/>
      <c r="S25" s="3" t="s">
        <v>1</v>
      </c>
      <c r="T25" s="4" t="str">
        <f t="shared" si="0"/>
        <v>leider falsch</v>
      </c>
      <c r="U25" s="9"/>
      <c r="V25" s="9"/>
      <c r="W25" s="9"/>
      <c r="X25" s="9"/>
      <c r="Y25" s="9"/>
      <c r="Z25" s="9"/>
      <c r="AA25" s="9"/>
      <c r="AB25" s="9"/>
      <c r="AC25" s="9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2:47" ht="30" customHeight="1">
      <c r="B26" s="11">
        <f>ROUND(0.85*B3,1)*410</f>
        <v>3731</v>
      </c>
      <c r="C26" s="12" t="s">
        <v>2</v>
      </c>
      <c r="D26" s="12"/>
      <c r="E26" s="12"/>
      <c r="F26" s="12">
        <f>B26/365</f>
        <v>10.221917808219178</v>
      </c>
      <c r="G26" s="12">
        <f>ROUNDDOWN(F26,0)</f>
        <v>10</v>
      </c>
      <c r="H26" s="12" t="s">
        <v>5</v>
      </c>
      <c r="I26" s="12">
        <f>ROUND((F26-G26)*365,0)</f>
        <v>81</v>
      </c>
      <c r="J26" s="12" t="s">
        <v>2</v>
      </c>
      <c r="K26" s="12"/>
      <c r="L26" s="12"/>
      <c r="M26" s="13" t="s">
        <v>4</v>
      </c>
      <c r="N26" s="14"/>
      <c r="O26" s="12" t="s">
        <v>5</v>
      </c>
      <c r="P26" s="14"/>
      <c r="Q26" s="12" t="s">
        <v>2</v>
      </c>
      <c r="R26" s="14"/>
      <c r="S26" s="12"/>
      <c r="T26" s="15" t="str">
        <f t="shared" si="0"/>
        <v>leider falsch</v>
      </c>
      <c r="U26" s="9"/>
      <c r="V26" s="9"/>
      <c r="W26" s="9"/>
      <c r="X26" s="9"/>
      <c r="Y26" s="9"/>
      <c r="Z26" s="9"/>
      <c r="AA26" s="9"/>
      <c r="AB26" s="9"/>
      <c r="AC26" s="9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2:47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9"/>
      <c r="V27" s="9"/>
      <c r="W27" s="9"/>
      <c r="X27" s="9"/>
      <c r="Y27" s="9"/>
      <c r="Z27" s="9"/>
      <c r="AA27" s="9"/>
      <c r="AB27" s="9"/>
      <c r="AC27" s="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2:47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9"/>
      <c r="V28" s="9"/>
      <c r="W28" s="9"/>
      <c r="X28" s="9"/>
      <c r="Y28" s="9"/>
      <c r="Z28" s="9"/>
      <c r="AA28" s="9"/>
      <c r="AB28" s="9"/>
      <c r="AC28" s="9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2:47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9"/>
      <c r="V29" s="9"/>
      <c r="W29" s="9"/>
      <c r="X29" s="9"/>
      <c r="Y29" s="9"/>
      <c r="Z29" s="9"/>
      <c r="AA29" s="9"/>
      <c r="AB29" s="9"/>
      <c r="AC29" s="9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2:47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9"/>
      <c r="V30" s="9"/>
      <c r="W30" s="9"/>
      <c r="X30" s="9"/>
      <c r="Y30" s="9"/>
      <c r="Z30" s="9"/>
      <c r="AA30" s="9"/>
      <c r="AB30" s="9"/>
      <c r="AC30" s="9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2:47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9"/>
      <c r="V31" s="9"/>
      <c r="W31" s="9"/>
      <c r="X31" s="9"/>
      <c r="Y31" s="9"/>
      <c r="Z31" s="9"/>
      <c r="AA31" s="9"/>
      <c r="AB31" s="9"/>
      <c r="AC31" s="9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2:47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9"/>
      <c r="V32" s="9"/>
      <c r="W32" s="9"/>
      <c r="X32" s="9"/>
      <c r="Y32" s="9"/>
      <c r="Z32" s="9"/>
      <c r="AA32" s="9"/>
      <c r="AB32" s="9"/>
      <c r="AC32" s="9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2:47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9"/>
      <c r="V33" s="9"/>
      <c r="W33" s="9"/>
      <c r="X33" s="9"/>
      <c r="Y33" s="9"/>
      <c r="Z33" s="9"/>
      <c r="AA33" s="9"/>
      <c r="AB33" s="9"/>
      <c r="AC33" s="9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2:47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9"/>
      <c r="V34" s="9"/>
      <c r="W34" s="9"/>
      <c r="X34" s="9"/>
      <c r="Y34" s="9"/>
      <c r="Z34" s="9"/>
      <c r="AA34" s="9"/>
      <c r="AB34" s="9"/>
      <c r="AC34" s="9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2:47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9"/>
      <c r="V35" s="9"/>
      <c r="W35" s="9"/>
      <c r="X35" s="9"/>
      <c r="Y35" s="9"/>
      <c r="Z35" s="9"/>
      <c r="AA35" s="9"/>
      <c r="AB35" s="9"/>
      <c r="AC35" s="9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2:47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9"/>
      <c r="X36" s="9"/>
      <c r="Y36" s="9"/>
      <c r="Z36" s="9"/>
      <c r="AA36" s="9"/>
      <c r="AB36" s="9"/>
      <c r="AC36" s="9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2:47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9"/>
      <c r="V37" s="9"/>
      <c r="W37" s="9"/>
      <c r="X37" s="9"/>
      <c r="Y37" s="9"/>
      <c r="Z37" s="9"/>
      <c r="AA37" s="9"/>
      <c r="AB37" s="9"/>
      <c r="AC37" s="9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2:47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9"/>
      <c r="V38" s="9"/>
      <c r="W38" s="9"/>
      <c r="X38" s="9"/>
      <c r="Y38" s="9"/>
      <c r="Z38" s="9"/>
      <c r="AA38" s="9"/>
      <c r="AB38" s="9"/>
      <c r="AC38" s="9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2:47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9"/>
      <c r="V39" s="9"/>
      <c r="W39" s="9"/>
      <c r="X39" s="9"/>
      <c r="Y39" s="9"/>
      <c r="Z39" s="9"/>
      <c r="AA39" s="9"/>
      <c r="AB39" s="9"/>
      <c r="AC39" s="9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2:47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9"/>
      <c r="V40" s="9"/>
      <c r="W40" s="9"/>
      <c r="X40" s="9"/>
      <c r="Y40" s="9"/>
      <c r="Z40" s="9"/>
      <c r="AA40" s="9"/>
      <c r="AB40" s="9"/>
      <c r="AC40" s="9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2:47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9"/>
      <c r="V41" s="9"/>
      <c r="W41" s="9"/>
      <c r="X41" s="9"/>
      <c r="Y41" s="9"/>
      <c r="Z41" s="9"/>
      <c r="AA41" s="9"/>
      <c r="AB41" s="9"/>
      <c r="AC41" s="9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2:47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9"/>
      <c r="V42" s="9"/>
      <c r="W42" s="9"/>
      <c r="X42" s="9"/>
      <c r="Y42" s="9"/>
      <c r="Z42" s="9"/>
      <c r="AA42" s="9"/>
      <c r="AB42" s="9"/>
      <c r="AC42" s="9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2:47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9"/>
      <c r="V43" s="9"/>
      <c r="W43" s="9"/>
      <c r="X43" s="9"/>
      <c r="Y43" s="9"/>
      <c r="Z43" s="9"/>
      <c r="AA43" s="9"/>
      <c r="AB43" s="9"/>
      <c r="AC43" s="9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2:47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9"/>
      <c r="V44" s="9"/>
      <c r="W44" s="9"/>
      <c r="X44" s="9"/>
      <c r="Y44" s="9"/>
      <c r="Z44" s="9"/>
      <c r="AA44" s="9"/>
      <c r="AB44" s="9"/>
      <c r="AC44" s="9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2:47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9"/>
      <c r="V45" s="9"/>
      <c r="W45" s="9"/>
      <c r="X45" s="9"/>
      <c r="Y45" s="9"/>
      <c r="Z45" s="9"/>
      <c r="AA45" s="9"/>
      <c r="AB45" s="9"/>
      <c r="AC45" s="9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2:47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9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2:47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9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2:47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</sheetData>
  <sheetProtection password="C7B0" sheet="1" objects="1" scenarios="1" selectLockedCells="1"/>
  <mergeCells count="2">
    <mergeCell ref="B2:T2"/>
    <mergeCell ref="C3:T3"/>
  </mergeCells>
  <conditionalFormatting sqref="T4:T26">
    <cfRule type="cellIs" dxfId="0" priority="1" operator="equal">
      <formula>"richtig"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Umwandlung gemischte Zeiten</vt:lpstr>
    </vt:vector>
  </TitlesOfParts>
  <Company>Schulnetz Liechtenstein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Schmidle</dc:creator>
  <cp:lastModifiedBy>Stefan Schmidle</cp:lastModifiedBy>
  <cp:lastPrinted>2011-12-07T08:55:37Z</cp:lastPrinted>
  <dcterms:created xsi:type="dcterms:W3CDTF">2011-12-07T08:01:21Z</dcterms:created>
  <dcterms:modified xsi:type="dcterms:W3CDTF">2011-12-07T10:41:37Z</dcterms:modified>
</cp:coreProperties>
</file>